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irektor\Desktop\6. skupština\"/>
    </mc:Choice>
  </mc:AlternateContent>
  <xr:revisionPtr revIDLastSave="0" documentId="13_ncr:1_{6DDC2B8D-E49E-46BC-AD71-A672FEEE06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rada'!$A$43</definedName>
    <definedName name="_Hlk54516215" localSheetId="1">Izvješće!$C$31</definedName>
    <definedName name="_Toc55895370" localSheetId="0">'Program rada'!$A$1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3" i="1"/>
  <c r="H3" i="1"/>
  <c r="H6" i="1"/>
  <c r="H8" i="1"/>
  <c r="H11" i="1"/>
  <c r="H12" i="1"/>
  <c r="H13" i="1"/>
  <c r="H4" i="1"/>
  <c r="D43" i="1" l="1"/>
  <c r="D37" i="1"/>
  <c r="D34" i="1"/>
  <c r="D30" i="1"/>
  <c r="D23" i="1"/>
  <c r="D19" i="1"/>
  <c r="D16" i="1"/>
  <c r="D3" i="1"/>
  <c r="D13" i="1" s="1"/>
  <c r="E37" i="1"/>
  <c r="F33" i="1"/>
  <c r="F5" i="1" l="1"/>
  <c r="F40" i="1" l="1"/>
  <c r="F12" i="1"/>
  <c r="F11" i="1"/>
  <c r="F9" i="1"/>
  <c r="E3" i="1"/>
  <c r="E13" i="1" s="1"/>
  <c r="F62" i="2"/>
  <c r="G60" i="2" s="1"/>
  <c r="H61" i="2"/>
  <c r="H60" i="2"/>
  <c r="H59" i="2"/>
  <c r="G59" i="2"/>
  <c r="F59" i="2"/>
  <c r="E59" i="2"/>
  <c r="E62" i="2" s="1"/>
  <c r="E64" i="2" s="1"/>
  <c r="D59" i="2"/>
  <c r="D62" i="2" s="1"/>
  <c r="D64" i="2" s="1"/>
  <c r="H55" i="2"/>
  <c r="H54" i="2"/>
  <c r="H53" i="2"/>
  <c r="H52" i="2"/>
  <c r="H51" i="2"/>
  <c r="H50" i="2"/>
  <c r="F49" i="2"/>
  <c r="F56" i="2" s="1"/>
  <c r="E49" i="2"/>
  <c r="D49" i="2"/>
  <c r="H48" i="2"/>
  <c r="H47" i="2"/>
  <c r="F46" i="2"/>
  <c r="H46" i="2" s="1"/>
  <c r="E46" i="2"/>
  <c r="E56" i="2" s="1"/>
  <c r="D46" i="2"/>
  <c r="H45" i="2"/>
  <c r="H44" i="2"/>
  <c r="H43" i="2"/>
  <c r="H42" i="2"/>
  <c r="H41" i="2"/>
  <c r="H40" i="2"/>
  <c r="F40" i="2"/>
  <c r="E40" i="2"/>
  <c r="D40" i="2"/>
  <c r="D56" i="2" s="1"/>
  <c r="H39" i="2"/>
  <c r="H38" i="2"/>
  <c r="H37" i="2"/>
  <c r="H36" i="2"/>
  <c r="H35" i="2"/>
  <c r="H34" i="2"/>
  <c r="H33" i="2"/>
  <c r="H32" i="2"/>
  <c r="H31" i="2"/>
  <c r="H30" i="2"/>
  <c r="F29" i="2"/>
  <c r="H29" i="2" s="1"/>
  <c r="E29" i="2"/>
  <c r="D29" i="2"/>
  <c r="H28" i="2"/>
  <c r="H27" i="2"/>
  <c r="H26" i="2"/>
  <c r="H25" i="2"/>
  <c r="H24" i="2"/>
  <c r="H23" i="2"/>
  <c r="F23" i="2"/>
  <c r="E23" i="2"/>
  <c r="D23" i="2"/>
  <c r="H22" i="2"/>
  <c r="H21" i="2"/>
  <c r="H20" i="2"/>
  <c r="H19" i="2"/>
  <c r="F19" i="2"/>
  <c r="E19" i="2"/>
  <c r="D19" i="2"/>
  <c r="D14" i="2"/>
  <c r="H13" i="2"/>
  <c r="H12" i="2"/>
  <c r="H11" i="2"/>
  <c r="H10" i="2"/>
  <c r="H9" i="2"/>
  <c r="H8" i="2"/>
  <c r="H7" i="2"/>
  <c r="H6" i="2"/>
  <c r="F5" i="2"/>
  <c r="F14" i="2" s="1"/>
  <c r="E5" i="2"/>
  <c r="E14" i="2" s="1"/>
  <c r="D5" i="2"/>
  <c r="F42" i="1"/>
  <c r="F41" i="1"/>
  <c r="F39" i="1"/>
  <c r="F38" i="1"/>
  <c r="F36" i="1"/>
  <c r="F35" i="1"/>
  <c r="E34" i="1"/>
  <c r="F32" i="1"/>
  <c r="F31" i="1"/>
  <c r="E30" i="1"/>
  <c r="F29" i="1"/>
  <c r="F28" i="1"/>
  <c r="F27" i="1"/>
  <c r="F26" i="1"/>
  <c r="F25" i="1"/>
  <c r="F24" i="1"/>
  <c r="E23" i="1"/>
  <c r="F22" i="1"/>
  <c r="F21" i="1"/>
  <c r="E19" i="1"/>
  <c r="F18" i="1"/>
  <c r="F17" i="1"/>
  <c r="E16" i="1"/>
  <c r="F8" i="1"/>
  <c r="F6" i="1"/>
  <c r="F4" i="1"/>
  <c r="G6" i="1" l="1"/>
  <c r="G8" i="1"/>
  <c r="G9" i="1"/>
  <c r="G11" i="1"/>
  <c r="G12" i="1"/>
  <c r="G10" i="1"/>
  <c r="G7" i="1"/>
  <c r="G5" i="1"/>
  <c r="F34" i="1"/>
  <c r="F30" i="1"/>
  <c r="F23" i="1"/>
  <c r="E43" i="1"/>
  <c r="F3" i="1"/>
  <c r="F37" i="1"/>
  <c r="F19" i="1"/>
  <c r="F16" i="1"/>
  <c r="F13" i="1"/>
  <c r="G4" i="1"/>
  <c r="F64" i="2"/>
  <c r="G40" i="2"/>
  <c r="G11" i="2"/>
  <c r="G7" i="2"/>
  <c r="G10" i="2"/>
  <c r="G6" i="2"/>
  <c r="G13" i="2"/>
  <c r="G9" i="2"/>
  <c r="G12" i="2"/>
  <c r="G8" i="2"/>
  <c r="G23" i="2"/>
  <c r="G19" i="2"/>
  <c r="G61" i="2"/>
  <c r="G5" i="2"/>
  <c r="H5" i="2"/>
  <c r="G29" i="2"/>
  <c r="G49" i="2"/>
  <c r="G62" i="2"/>
  <c r="G46" i="2"/>
  <c r="H49" i="2"/>
  <c r="G27" i="1" l="1"/>
  <c r="G33" i="1"/>
  <c r="G28" i="1"/>
  <c r="G32" i="1"/>
  <c r="G36" i="1"/>
  <c r="G38" i="1"/>
  <c r="G21" i="1"/>
  <c r="G31" i="1"/>
  <c r="G26" i="1"/>
  <c r="G17" i="1"/>
  <c r="G35" i="1"/>
  <c r="G25" i="1"/>
  <c r="G29" i="1"/>
  <c r="G39" i="1"/>
  <c r="G24" i="1"/>
  <c r="G22" i="1"/>
  <c r="F43" i="1"/>
  <c r="G18" i="1"/>
  <c r="G41" i="1"/>
  <c r="G42" i="1"/>
  <c r="G3" i="1"/>
  <c r="G13" i="1" s="1"/>
  <c r="G14" i="2"/>
  <c r="G56" i="2"/>
  <c r="G34" i="1" l="1"/>
  <c r="G37" i="1"/>
  <c r="G30" i="1"/>
  <c r="G19" i="1"/>
  <c r="G23" i="1"/>
  <c r="G16" i="1"/>
  <c r="G43" i="1" l="1"/>
</calcChain>
</file>

<file path=xl/sharedStrings.xml><?xml version="1.0" encoding="utf-8"?>
<sst xmlns="http://schemas.openxmlformats.org/spreadsheetml/2006/main" count="207" uniqueCount="118">
  <si>
    <t>PRIHODI</t>
  </si>
  <si>
    <t>Plan za 2023. (u kn)</t>
  </si>
  <si>
    <t>Plan za 2023. (EUR)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</si>
  <si>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</si>
  <si>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</si>
  <si>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</si>
  <si>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</si>
  <si>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</si>
  <si>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</si>
  <si>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</si>
  <si>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</si>
  <si>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</si>
  <si>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</si>
  <si>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</si>
  <si>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</si>
  <si>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</si>
  <si>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</si>
  <si>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</si>
  <si>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</si>
  <si>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</si>
  <si>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</si>
  <si>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</si>
  <si>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</si>
  <si>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</si>
  <si>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</si>
  <si>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</si>
  <si>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</si>
  <si>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</si>
  <si>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</si>
  <si>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</si>
  <si>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</si>
  <si>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</si>
  <si>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</si>
  <si>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</si>
  <si>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</si>
  <si>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</si>
  <si>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</si>
  <si>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</si>
  <si>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</si>
  <si>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</si>
  <si>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</si>
  <si>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</si>
  <si>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</si>
  <si>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Sajmovi, posebne prezentacije i poslovne radionice</t>
  </si>
  <si>
    <t>3.2.</t>
  </si>
  <si>
    <t>Suradnja s organizatorima putovanja</t>
  </si>
  <si>
    <t>3.3.</t>
  </si>
  <si>
    <t>Kreiranje promotivnog materijala</t>
  </si>
  <si>
    <t>3.4.</t>
  </si>
  <si>
    <t>Internetske stranice</t>
  </si>
  <si>
    <t>3.5.</t>
  </si>
  <si>
    <t xml:space="preserve">Kreiranje i upravljanje bazama turističkih podataka </t>
  </si>
  <si>
    <t>3.6.</t>
  </si>
  <si>
    <t>Turističko-informativne aktivnosti</t>
  </si>
  <si>
    <t>3.7.</t>
  </si>
  <si>
    <t>DESTINACIJSKI MENADŽMENT</t>
  </si>
  <si>
    <t>4.1.</t>
  </si>
  <si>
    <t>Turistički informacijski sustavi i aplikacije /eVisitor</t>
  </si>
  <si>
    <t>4.2.</t>
  </si>
  <si>
    <t>4.3.</t>
  </si>
  <si>
    <t>Upravljanje kvalitetom u destinaciji</t>
  </si>
  <si>
    <t>4.4.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</si>
  <si>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</si>
  <si>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</si>
  <si>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</si>
  <si>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</si>
  <si>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</si>
  <si>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</si>
  <si>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</si>
  <si>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</si>
  <si>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</si>
  <si>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</si>
  <si>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</si>
  <si>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</si>
  <si>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 xml:space="preserve">REZERVA </t>
  </si>
  <si>
    <t>8.</t>
  </si>
  <si>
    <t>POKRIVANJE MANJKA PRIHODA IZ PRETHODNE GODINE</t>
  </si>
  <si>
    <t>Plan  2023.</t>
  </si>
  <si>
    <t>Rebalans 2023.</t>
  </si>
  <si>
    <t>Realizacija 2023.</t>
  </si>
  <si>
    <t xml:space="preserve">udio % u realizaciji </t>
  </si>
  <si>
    <t xml:space="preserve">indeks </t>
  </si>
  <si>
    <t>realizacija</t>
  </si>
  <si>
    <t>/rebalans</t>
  </si>
  <si>
    <t>SVEUKUPNO PRIHODI</t>
  </si>
  <si>
    <t>Plan 2021.</t>
  </si>
  <si>
    <t>Rebalans 2021.</t>
  </si>
  <si>
    <t>Realizacija 2021.</t>
  </si>
  <si>
    <t>udio % u realizaciji</t>
  </si>
  <si>
    <r>
      <rPr>
        <b/>
        <sz val="10"/>
        <color rgb="FF000000"/>
        <rFont val="Calibri"/>
        <family val="2"/>
        <charset val="238"/>
        <scheme val="minor"/>
      </rP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</si>
  <si>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Oglašavanje destinacijskog branda, turističke ponude i proizvoda</t>
  </si>
  <si>
    <t>Odnosi s javnošću: globalni i domaći PR</t>
  </si>
  <si>
    <t>Marketinške i poslovne suradnje</t>
  </si>
  <si>
    <t>3.8.</t>
  </si>
  <si>
    <t>3.9.</t>
  </si>
  <si>
    <t>3.10.</t>
  </si>
  <si>
    <t>Stručni skupovi i edukacije</t>
  </si>
  <si>
    <t>Koordinacija i nadzor</t>
  </si>
  <si>
    <t>4.5.</t>
  </si>
  <si>
    <t>Tijela turističke zajednice</t>
  </si>
  <si>
    <t>6.4.</t>
  </si>
  <si>
    <t>Troškovi poslovanja mreže predstavništava/ ispostava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</si>
  <si>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</si>
  <si>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</si>
  <si>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</si>
  <si>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</si>
  <si>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</si>
  <si>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</si>
  <si>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</si>
  <si>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</si>
  <si>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Turistička pristojba nepodmirena dugovanja iz 2022.</t>
  </si>
  <si>
    <t xml:space="preserve">4.3. </t>
  </si>
  <si>
    <t>1.1.1.</t>
  </si>
  <si>
    <t>Martina Rendić, mag.oecc</t>
  </si>
  <si>
    <t>direktor</t>
  </si>
  <si>
    <t>REBALANS 2022.</t>
  </si>
  <si>
    <t>Indetifikacija i vrednovanje resursa te struktura tur.proiz.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</si>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</sst>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407]_);[Red]\(#,##0.00\ [$€-407]\)"/>
    <numFmt numFmtId="165" formatCode="0.00_ "/>
    <numFmt numFmtId="166" formatCode="_ * #,##0.00_ ;_ * \-#,##0.00_ ;_ * &quot;-&quot;??_ ;_ @_ "/>
    <numFmt numFmtId="167" formatCode="#,##0.00\ [$kn-41A]_);[Red]\(#,##0.00\ [$kn-41A]\)"/>
    <numFmt numFmtId="168" formatCode="#,##0.00\ [$€-407];\-#,##0.00\ [$€-407]"/>
    <numFmt numFmtId="169" formatCode="0.00;[Red]0.00"/>
    <numFmt numFmtId="172" formatCode="#,##0.00\ &quot;kn&quot;;[Red]#,##0.00\ &quot;kn&quot;"/>
  </numFmts>
  <fonts count="3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26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3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167" fontId="16" fillId="4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24" fillId="0" borderId="0" xfId="0" applyFont="1"/>
    <xf numFmtId="0" fontId="31" fillId="0" borderId="1" xfId="0" applyFont="1" applyBorder="1" applyAlignment="1">
      <alignment vertical="center" wrapText="1"/>
    </xf>
    <xf numFmtId="0" fontId="29" fillId="0" borderId="0" xfId="0" applyFont="1"/>
    <xf numFmtId="0" fontId="3" fillId="0" borderId="0" xfId="0" applyFont="1"/>
    <xf numFmtId="16" fontId="3" fillId="0" borderId="0" xfId="0" applyNumberFormat="1" applyFont="1"/>
    <xf numFmtId="0" fontId="3" fillId="0" borderId="1" xfId="0" applyFont="1" applyBorder="1" applyAlignment="1">
      <alignment vertical="center" wrapText="1"/>
    </xf>
    <xf numFmtId="165" fontId="32" fillId="0" borderId="1" xfId="0" applyNumberFormat="1" applyFont="1" applyBorder="1" applyAlignment="1">
      <alignment vertical="center"/>
    </xf>
    <xf numFmtId="0" fontId="0" fillId="8" borderId="0" xfId="0" applyFill="1"/>
    <xf numFmtId="0" fontId="7" fillId="8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167" fontId="7" fillId="9" borderId="1" xfId="1" applyNumberFormat="1" applyFont="1" applyFill="1" applyBorder="1" applyAlignment="1">
      <alignment vertical="center"/>
    </xf>
    <xf numFmtId="164" fontId="7" fillId="9" borderId="1" xfId="1" applyNumberFormat="1" applyFont="1" applyFill="1" applyBorder="1" applyAlignment="1">
      <alignment vertical="center"/>
    </xf>
    <xf numFmtId="167" fontId="30" fillId="9" borderId="1" xfId="1" applyNumberFormat="1" applyFont="1" applyFill="1" applyBorder="1" applyAlignment="1">
      <alignment vertical="center"/>
    </xf>
    <xf numFmtId="164" fontId="30" fillId="9" borderId="1" xfId="1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167" fontId="8" fillId="9" borderId="1" xfId="1" applyNumberFormat="1" applyFont="1" applyFill="1" applyBorder="1" applyAlignment="1">
      <alignment vertical="center"/>
    </xf>
    <xf numFmtId="164" fontId="8" fillId="9" borderId="1" xfId="1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7" fontId="27" fillId="9" borderId="1" xfId="1" applyNumberFormat="1" applyFont="1" applyFill="1" applyBorder="1" applyAlignment="1">
      <alignment vertical="center"/>
    </xf>
    <xf numFmtId="164" fontId="27" fillId="9" borderId="1" xfId="1" applyNumberFormat="1" applyFont="1" applyFill="1" applyBorder="1" applyAlignment="1">
      <alignment vertical="center"/>
    </xf>
    <xf numFmtId="167" fontId="28" fillId="9" borderId="1" xfId="1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167" fontId="30" fillId="9" borderId="1" xfId="0" applyNumberFormat="1" applyFont="1" applyFill="1" applyBorder="1" applyAlignment="1">
      <alignment vertical="center"/>
    </xf>
    <xf numFmtId="168" fontId="30" fillId="9" borderId="1" xfId="0" applyNumberFormat="1" applyFont="1" applyFill="1" applyBorder="1" applyAlignment="1">
      <alignment vertical="center"/>
    </xf>
    <xf numFmtId="165" fontId="30" fillId="9" borderId="1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167" fontId="16" fillId="9" borderId="1" xfId="0" applyNumberFormat="1" applyFont="1" applyFill="1" applyBorder="1" applyAlignment="1">
      <alignment vertical="center"/>
    </xf>
    <xf numFmtId="168" fontId="16" fillId="9" borderId="1" xfId="0" applyNumberFormat="1" applyFont="1" applyFill="1" applyBorder="1" applyAlignment="1">
      <alignment vertical="center"/>
    </xf>
    <xf numFmtId="165" fontId="16" fillId="9" borderId="1" xfId="0" applyNumberFormat="1" applyFont="1" applyFill="1" applyBorder="1" applyAlignment="1">
      <alignment vertical="center"/>
    </xf>
    <xf numFmtId="167" fontId="32" fillId="8" borderId="1" xfId="1" applyNumberFormat="1" applyFont="1" applyFill="1" applyBorder="1" applyAlignment="1">
      <alignment vertical="center"/>
    </xf>
    <xf numFmtId="164" fontId="32" fillId="8" borderId="1" xfId="1" applyNumberFormat="1" applyFont="1" applyFill="1" applyBorder="1" applyAlignment="1">
      <alignment vertical="center"/>
    </xf>
    <xf numFmtId="167" fontId="9" fillId="8" borderId="1" xfId="0" applyNumberFormat="1" applyFont="1" applyFill="1" applyBorder="1" applyAlignment="1">
      <alignment vertical="center"/>
    </xf>
    <xf numFmtId="168" fontId="9" fillId="8" borderId="1" xfId="0" applyNumberFormat="1" applyFont="1" applyFill="1" applyBorder="1" applyAlignment="1">
      <alignment vertical="center"/>
    </xf>
    <xf numFmtId="168" fontId="9" fillId="8" borderId="1" xfId="1" applyNumberFormat="1" applyFont="1" applyFill="1" applyBorder="1" applyAlignment="1">
      <alignment vertical="center"/>
    </xf>
    <xf numFmtId="167" fontId="33" fillId="8" borderId="1" xfId="1" applyNumberFormat="1" applyFont="1" applyFill="1" applyBorder="1" applyAlignment="1">
      <alignment vertical="center"/>
    </xf>
    <xf numFmtId="167" fontId="33" fillId="8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center" wrapText="1"/>
    </xf>
    <xf numFmtId="172" fontId="8" fillId="9" borderId="1" xfId="0" applyNumberFormat="1" applyFont="1" applyFill="1" applyBorder="1" applyAlignment="1">
      <alignment vertical="center" wrapText="1"/>
    </xf>
    <xf numFmtId="172" fontId="8" fillId="9" borderId="1" xfId="0" applyNumberFormat="1" applyFont="1" applyFill="1" applyBorder="1" applyAlignment="1">
      <alignment vertical="center"/>
    </xf>
    <xf numFmtId="172" fontId="15" fillId="4" borderId="1" xfId="0" applyNumberFormat="1" applyFont="1" applyFill="1" applyBorder="1" applyAlignment="1">
      <alignment vertical="center" wrapText="1"/>
    </xf>
    <xf numFmtId="172" fontId="7" fillId="9" borderId="1" xfId="0" applyNumberFormat="1" applyFont="1" applyFill="1" applyBorder="1" applyAlignment="1">
      <alignment vertical="center" wrapText="1"/>
    </xf>
    <xf numFmtId="172" fontId="31" fillId="0" borderId="1" xfId="0" applyNumberFormat="1" applyFont="1" applyBorder="1" applyAlignment="1">
      <alignment vertical="center" wrapText="1"/>
    </xf>
    <xf numFmtId="172" fontId="15" fillId="9" borderId="1" xfId="0" applyNumberFormat="1" applyFont="1" applyFill="1" applyBorder="1" applyAlignment="1">
      <alignment vertical="center" wrapText="1"/>
    </xf>
    <xf numFmtId="165" fontId="30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172" fontId="9" fillId="8" borderId="1" xfId="0" applyNumberFormat="1" applyFont="1" applyFill="1" applyBorder="1" applyAlignment="1">
      <alignment vertical="center" wrapText="1"/>
    </xf>
    <xf numFmtId="0" fontId="22" fillId="0" borderId="0" xfId="0" applyFont="1"/>
    <xf numFmtId="169" fontId="0" fillId="0" borderId="1" xfId="0" applyNumberFormat="1" applyBorder="1"/>
    <xf numFmtId="0" fontId="7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/>
    </xf>
    <xf numFmtId="169" fontId="11" fillId="11" borderId="1" xfId="0" applyNumberFormat="1" applyFont="1" applyFill="1" applyBorder="1"/>
    <xf numFmtId="165" fontId="28" fillId="9" borderId="1" xfId="0" applyNumberFormat="1" applyFont="1" applyFill="1" applyBorder="1" applyAlignment="1">
      <alignment vertical="center"/>
    </xf>
    <xf numFmtId="165" fontId="27" fillId="9" borderId="1" xfId="0" applyNumberFormat="1" applyFont="1" applyFill="1" applyBorder="1" applyAlignment="1">
      <alignment vertical="center"/>
    </xf>
    <xf numFmtId="169" fontId="22" fillId="9" borderId="1" xfId="0" applyNumberFormat="1" applyFont="1" applyFill="1" applyBorder="1"/>
    <xf numFmtId="0" fontId="1" fillId="9" borderId="1" xfId="0" applyFont="1" applyFill="1" applyBorder="1" applyAlignment="1">
      <alignment horizontal="center"/>
    </xf>
    <xf numFmtId="169" fontId="11" fillId="9" borderId="1" xfId="0" applyNumberFormat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D15" sqref="D15"/>
    </sheetView>
  </sheetViews>
  <sheetFormatPr defaultColWidth="9" defaultRowHeight="14.4"/>
  <cols>
    <col min="1" max="1" width="4" customWidth="1"/>
    <col min="2" max="2" width="8" customWidth="1"/>
    <col min="3" max="3" width="50.88671875" customWidth="1"/>
    <col min="4" max="4" width="22" customWidth="1"/>
    <col min="5" max="6" width="16.33203125" customWidth="1"/>
    <col min="7" max="7" width="8.5546875" customWidth="1"/>
  </cols>
  <sheetData>
    <row r="1" spans="1:12" ht="21">
      <c r="A1" s="37"/>
    </row>
    <row r="2" spans="1:12" ht="27.6">
      <c r="A2" s="38"/>
      <c r="B2" s="3"/>
      <c r="C2" s="4" t="s">
        <v>0</v>
      </c>
      <c r="D2" s="85" t="s">
        <v>115</v>
      </c>
      <c r="E2" s="4" t="s">
        <v>1</v>
      </c>
      <c r="F2" s="4" t="s">
        <v>2</v>
      </c>
      <c r="G2" s="106" t="s">
        <v>3</v>
      </c>
      <c r="H2" s="107" t="s">
        <v>117</v>
      </c>
    </row>
    <row r="3" spans="1:12">
      <c r="A3" s="57" t="s">
        <v>4</v>
      </c>
      <c r="B3" s="57"/>
      <c r="C3" s="57" t="s">
        <v>5</v>
      </c>
      <c r="D3" s="95">
        <f>SUM(D4:D6)</f>
        <v>1720070.8900000001</v>
      </c>
      <c r="E3" s="58">
        <f>SUM(E4:E6)</f>
        <v>2500000</v>
      </c>
      <c r="F3" s="59">
        <f>SUM(F4:F6)</f>
        <v>331807.02103656513</v>
      </c>
      <c r="G3" s="73">
        <f>SUM(G4:G6)</f>
        <v>85.915397163288731</v>
      </c>
      <c r="H3" s="111">
        <f>(E3/D3*100)</f>
        <v>145.34284688696755</v>
      </c>
    </row>
    <row r="4" spans="1:12">
      <c r="A4" s="39"/>
      <c r="B4" s="52" t="s">
        <v>6</v>
      </c>
      <c r="C4" s="52" t="s">
        <v>7</v>
      </c>
      <c r="D4" s="94">
        <v>1450000</v>
      </c>
      <c r="E4" s="78">
        <v>1700000</v>
      </c>
      <c r="F4" s="79">
        <f>E4/7.5345</f>
        <v>225628.77430486429</v>
      </c>
      <c r="G4" s="53">
        <f>E4*100/E13</f>
        <v>58.422470071036329</v>
      </c>
      <c r="H4" s="105">
        <f>(E4/D4*100)</f>
        <v>117.24137931034481</v>
      </c>
    </row>
    <row r="5" spans="1:12">
      <c r="A5" s="39"/>
      <c r="B5" s="56" t="s">
        <v>112</v>
      </c>
      <c r="C5" s="52" t="s">
        <v>110</v>
      </c>
      <c r="D5" s="94">
        <v>0</v>
      </c>
      <c r="E5" s="78">
        <v>500000</v>
      </c>
      <c r="F5" s="79">
        <f>E5/7.5345</f>
        <v>66361.404207313026</v>
      </c>
      <c r="G5" s="53">
        <f>E5*100/E13</f>
        <v>17.183079432657742</v>
      </c>
      <c r="H5" s="105">
        <v>0</v>
      </c>
      <c r="I5" s="50"/>
    </row>
    <row r="6" spans="1:12">
      <c r="A6" s="40"/>
      <c r="B6" s="52" t="s">
        <v>8</v>
      </c>
      <c r="C6" s="52" t="s">
        <v>9</v>
      </c>
      <c r="D6" s="94">
        <v>270070.89</v>
      </c>
      <c r="E6" s="78">
        <v>300000</v>
      </c>
      <c r="F6" s="79">
        <f>E6/7.5345</f>
        <v>39816.842524387816</v>
      </c>
      <c r="G6" s="53">
        <f>E6*100/E13</f>
        <v>10.309847659594645</v>
      </c>
      <c r="H6" s="105">
        <f t="shared" ref="H5:H13" si="0">(E6/D6*100)</f>
        <v>111.08194592908551</v>
      </c>
    </row>
    <row r="7" spans="1:12" ht="28.8">
      <c r="A7" s="57" t="s">
        <v>10</v>
      </c>
      <c r="B7" s="57"/>
      <c r="C7" s="57" t="s">
        <v>11</v>
      </c>
      <c r="D7" s="95">
        <v>0</v>
      </c>
      <c r="E7" s="60">
        <v>0</v>
      </c>
      <c r="F7" s="61">
        <v>0</v>
      </c>
      <c r="G7" s="73">
        <f>E7*100/E13</f>
        <v>0</v>
      </c>
      <c r="H7" s="111">
        <v>0</v>
      </c>
    </row>
    <row r="8" spans="1:12">
      <c r="A8" s="62" t="s">
        <v>12</v>
      </c>
      <c r="B8" s="62"/>
      <c r="C8" s="62" t="s">
        <v>13</v>
      </c>
      <c r="D8" s="96">
        <v>48000</v>
      </c>
      <c r="E8" s="63">
        <v>30000</v>
      </c>
      <c r="F8" s="64">
        <f>E8/7.5345</f>
        <v>3981.6842524387812</v>
      </c>
      <c r="G8" s="109">
        <f>E8*100/E13</f>
        <v>1.0309847659594646</v>
      </c>
      <c r="H8" s="111">
        <f t="shared" si="0"/>
        <v>62.5</v>
      </c>
    </row>
    <row r="9" spans="1:12">
      <c r="A9" s="62" t="s">
        <v>14</v>
      </c>
      <c r="B9" s="62"/>
      <c r="C9" s="62" t="s">
        <v>15</v>
      </c>
      <c r="D9" s="96">
        <v>0</v>
      </c>
      <c r="E9" s="63">
        <v>100000</v>
      </c>
      <c r="F9" s="64">
        <f>E9/7.5345</f>
        <v>13272.280841462605</v>
      </c>
      <c r="G9" s="109">
        <f>E9*100/E13</f>
        <v>3.4366158865315488</v>
      </c>
      <c r="H9" s="111">
        <v>0</v>
      </c>
    </row>
    <row r="10" spans="1:12">
      <c r="A10" s="62" t="s">
        <v>16</v>
      </c>
      <c r="B10" s="65"/>
      <c r="C10" s="62" t="s">
        <v>17</v>
      </c>
      <c r="D10" s="96">
        <v>0</v>
      </c>
      <c r="E10" s="66">
        <v>0</v>
      </c>
      <c r="F10" s="67">
        <v>0</v>
      </c>
      <c r="G10" s="110">
        <f>E10*100/E13</f>
        <v>0</v>
      </c>
      <c r="H10" s="111">
        <v>0</v>
      </c>
    </row>
    <row r="11" spans="1:12">
      <c r="A11" s="62" t="s">
        <v>18</v>
      </c>
      <c r="B11" s="65"/>
      <c r="C11" s="62" t="s">
        <v>19</v>
      </c>
      <c r="D11" s="96">
        <v>146788.42000000001</v>
      </c>
      <c r="E11" s="66">
        <v>269839.31</v>
      </c>
      <c r="F11" s="64">
        <f>E11/7.5345</f>
        <v>35813.831043864884</v>
      </c>
      <c r="G11" s="110">
        <f>E11*100/E13</f>
        <v>9.2733405955671131</v>
      </c>
      <c r="H11" s="111">
        <f t="shared" si="0"/>
        <v>183.82874480153134</v>
      </c>
    </row>
    <row r="12" spans="1:12">
      <c r="A12" s="62" t="s">
        <v>20</v>
      </c>
      <c r="B12" s="62"/>
      <c r="C12" s="62" t="s">
        <v>21</v>
      </c>
      <c r="D12" s="96">
        <v>5140.6899999999996</v>
      </c>
      <c r="E12" s="68">
        <v>10000</v>
      </c>
      <c r="F12" s="64">
        <f>E12/7.5345</f>
        <v>1327.2280841462605</v>
      </c>
      <c r="G12" s="109">
        <f>E12*100/E13</f>
        <v>0.34366158865315488</v>
      </c>
      <c r="H12" s="111">
        <f t="shared" si="0"/>
        <v>194.526415714622</v>
      </c>
      <c r="L12" s="104"/>
    </row>
    <row r="13" spans="1:12" ht="15.6">
      <c r="A13" s="86"/>
      <c r="B13" s="86"/>
      <c r="C13" s="41" t="s">
        <v>22</v>
      </c>
      <c r="D13" s="97">
        <f>SUM(D3+D7+D8+D9+D10+D11+D12)</f>
        <v>1920000</v>
      </c>
      <c r="E13" s="42">
        <f>E3+E7+E8+E9+E10+E11+E12</f>
        <v>2909839.31</v>
      </c>
      <c r="F13" s="43">
        <f>E13/7.5345</f>
        <v>386202.04525847768</v>
      </c>
      <c r="G13" s="44">
        <f>G3+G7+G8+G9+G10+G11+G12</f>
        <v>100.00000000000001</v>
      </c>
      <c r="H13" s="108">
        <f t="shared" si="0"/>
        <v>151.55413072916667</v>
      </c>
    </row>
    <row r="14" spans="1:12" ht="18">
      <c r="A14" s="45"/>
    </row>
    <row r="15" spans="1:12" ht="27.6">
      <c r="A15" s="69"/>
      <c r="B15" s="69"/>
      <c r="C15" s="70" t="s">
        <v>23</v>
      </c>
      <c r="D15" s="70" t="s">
        <v>115</v>
      </c>
      <c r="E15" s="70" t="s">
        <v>1</v>
      </c>
      <c r="F15" s="70" t="s">
        <v>2</v>
      </c>
      <c r="G15" s="70" t="s">
        <v>3</v>
      </c>
      <c r="H15" s="112" t="s">
        <v>117</v>
      </c>
    </row>
    <row r="16" spans="1:12">
      <c r="A16" s="69" t="s">
        <v>4</v>
      </c>
      <c r="B16" s="69"/>
      <c r="C16" s="69" t="s">
        <v>24</v>
      </c>
      <c r="D16" s="98">
        <f>SUM(D17:D18)</f>
        <v>5100</v>
      </c>
      <c r="E16" s="71">
        <f>SUM(E17:E18)</f>
        <v>40548.300000000003</v>
      </c>
      <c r="F16" s="72">
        <f>SUM(F17:F18)</f>
        <v>5381.6842524387812</v>
      </c>
      <c r="G16" s="73">
        <f>SUM(G17:G18)</f>
        <v>1.3934893195184723</v>
      </c>
      <c r="H16" s="111">
        <f>(E16/D16*100)</f>
        <v>795.064705882353</v>
      </c>
    </row>
    <row r="17" spans="1:13" ht="27.6">
      <c r="A17" s="21"/>
      <c r="B17" s="21" t="s">
        <v>6</v>
      </c>
      <c r="C17" s="48" t="s">
        <v>25</v>
      </c>
      <c r="D17" s="99">
        <v>0</v>
      </c>
      <c r="E17" s="80">
        <v>30000</v>
      </c>
      <c r="F17" s="81">
        <f>E17/7.5345</f>
        <v>3981.6842524387812</v>
      </c>
      <c r="G17" s="10">
        <f>E17*100/E43</f>
        <v>1.0309847659594649</v>
      </c>
      <c r="H17" s="105">
        <v>0</v>
      </c>
    </row>
    <row r="18" spans="1:13">
      <c r="A18" s="21"/>
      <c r="B18" s="21" t="s">
        <v>27</v>
      </c>
      <c r="C18" s="48" t="s">
        <v>28</v>
      </c>
      <c r="D18" s="99">
        <v>5100</v>
      </c>
      <c r="E18" s="80">
        <v>10548.3</v>
      </c>
      <c r="F18" s="81">
        <f>E18/7.5345</f>
        <v>1399.9999999999998</v>
      </c>
      <c r="G18" s="10">
        <f>E18*100/E43</f>
        <v>0.3625045535590074</v>
      </c>
      <c r="H18" s="105">
        <f t="shared" ref="H18:H43" si="1">(E18/D18*100)</f>
        <v>206.82941176470587</v>
      </c>
    </row>
    <row r="19" spans="1:13">
      <c r="A19" s="69" t="s">
        <v>29</v>
      </c>
      <c r="B19" s="69"/>
      <c r="C19" s="69" t="s">
        <v>30</v>
      </c>
      <c r="D19" s="98">
        <f>SUM(D20:D22)</f>
        <v>398150</v>
      </c>
      <c r="E19" s="71">
        <f>SUM(E21:E22)</f>
        <v>867823.51</v>
      </c>
      <c r="F19" s="72">
        <f>SUM(F21:F22)</f>
        <v>115179.97345543832</v>
      </c>
      <c r="G19" s="73">
        <f>SUM(G21:G22)</f>
        <v>29.823760611715706</v>
      </c>
      <c r="H19" s="111">
        <f t="shared" si="1"/>
        <v>217.96396081878689</v>
      </c>
    </row>
    <row r="20" spans="1:13">
      <c r="A20" s="55"/>
      <c r="B20" s="55" t="s">
        <v>31</v>
      </c>
      <c r="C20" s="102" t="s">
        <v>116</v>
      </c>
      <c r="D20" s="103">
        <v>98000</v>
      </c>
      <c r="E20" s="80">
        <v>0</v>
      </c>
      <c r="F20" s="81">
        <v>0</v>
      </c>
      <c r="G20" s="101"/>
      <c r="H20" s="105">
        <f t="shared" si="1"/>
        <v>0</v>
      </c>
    </row>
    <row r="21" spans="1:13">
      <c r="A21" s="21"/>
      <c r="B21" s="21" t="s">
        <v>35</v>
      </c>
      <c r="C21" s="48" t="s">
        <v>36</v>
      </c>
      <c r="D21" s="99">
        <v>288150</v>
      </c>
      <c r="E21" s="83">
        <v>737872.39</v>
      </c>
      <c r="F21" s="82">
        <f>E21/7.5345</f>
        <v>97932.495852412234</v>
      </c>
      <c r="G21" s="10">
        <f>E21*100/E43</f>
        <v>25.35783977707003</v>
      </c>
      <c r="H21" s="105">
        <f t="shared" si="1"/>
        <v>256.0723199722367</v>
      </c>
    </row>
    <row r="22" spans="1:13">
      <c r="A22" s="21"/>
      <c r="B22" s="21" t="s">
        <v>39</v>
      </c>
      <c r="C22" s="48" t="s">
        <v>40</v>
      </c>
      <c r="D22" s="99">
        <v>12000</v>
      </c>
      <c r="E22" s="83">
        <v>129951.12</v>
      </c>
      <c r="F22" s="82">
        <f>E22/7.5345</f>
        <v>17247.47760302608</v>
      </c>
      <c r="G22" s="10">
        <f>E22*100/E43</f>
        <v>4.4659208346456776</v>
      </c>
      <c r="H22" s="105">
        <f t="shared" si="1"/>
        <v>1082.9259999999999</v>
      </c>
    </row>
    <row r="23" spans="1:13">
      <c r="A23" s="69" t="s">
        <v>12</v>
      </c>
      <c r="B23" s="69"/>
      <c r="C23" s="69" t="s">
        <v>41</v>
      </c>
      <c r="D23" s="98">
        <f>SUM(D24:D29)</f>
        <v>580250</v>
      </c>
      <c r="E23" s="71">
        <f>SUM(E24:E29)</f>
        <v>1025887.5</v>
      </c>
      <c r="F23" s="72">
        <f>SUM(F24:F29)</f>
        <v>136158.6701174597</v>
      </c>
      <c r="G23" s="73">
        <f>SUM(G24:G29)</f>
        <v>35.25581280294135</v>
      </c>
      <c r="H23" s="111">
        <f t="shared" si="1"/>
        <v>176.80094786729859</v>
      </c>
    </row>
    <row r="24" spans="1:13">
      <c r="A24" s="23"/>
      <c r="B24" s="21" t="s">
        <v>42</v>
      </c>
      <c r="C24" s="48" t="s">
        <v>43</v>
      </c>
      <c r="D24" s="99">
        <v>85000</v>
      </c>
      <c r="E24" s="80">
        <v>67810.5</v>
      </c>
      <c r="F24" s="81">
        <f>E24/7.5345</f>
        <v>9000</v>
      </c>
      <c r="G24" s="10">
        <f>E24*100/E43</f>
        <v>2.3303864157364762</v>
      </c>
      <c r="H24" s="105">
        <f t="shared" si="1"/>
        <v>79.777058823529416</v>
      </c>
    </row>
    <row r="25" spans="1:13">
      <c r="A25" s="21"/>
      <c r="B25" s="21" t="s">
        <v>44</v>
      </c>
      <c r="C25" s="48" t="s">
        <v>45</v>
      </c>
      <c r="D25" s="99">
        <v>97000</v>
      </c>
      <c r="E25" s="80">
        <v>88304.34</v>
      </c>
      <c r="F25" s="81">
        <f t="shared" ref="F25:F29" si="2">E25/7.5345</f>
        <v>11719.999999999998</v>
      </c>
      <c r="G25" s="10">
        <f>E25*100/E43</f>
        <v>3.0346809769368335</v>
      </c>
      <c r="H25" s="105">
        <f t="shared" si="1"/>
        <v>91.035402061855663</v>
      </c>
    </row>
    <row r="26" spans="1:13">
      <c r="A26" s="9"/>
      <c r="B26" s="21" t="s">
        <v>46</v>
      </c>
      <c r="C26" s="48" t="s">
        <v>47</v>
      </c>
      <c r="D26" s="99">
        <v>140000</v>
      </c>
      <c r="E26" s="80">
        <v>372731.61</v>
      </c>
      <c r="F26" s="81">
        <f t="shared" si="2"/>
        <v>49469.986064105113</v>
      </c>
      <c r="G26" s="10">
        <f>E26*100/E43</f>
        <v>12.809353723384817</v>
      </c>
      <c r="H26" s="105">
        <f t="shared" si="1"/>
        <v>266.23686428571432</v>
      </c>
    </row>
    <row r="27" spans="1:13">
      <c r="A27" s="9"/>
      <c r="B27" s="21" t="s">
        <v>48</v>
      </c>
      <c r="C27" s="48" t="s">
        <v>49</v>
      </c>
      <c r="D27" s="99">
        <v>10000</v>
      </c>
      <c r="E27" s="80">
        <v>48220.800000000003</v>
      </c>
      <c r="F27" s="81">
        <f t="shared" si="2"/>
        <v>6400</v>
      </c>
      <c r="G27" s="10">
        <f>E27*100/E43</f>
        <v>1.6571636734126052</v>
      </c>
      <c r="H27" s="105">
        <f t="shared" si="1"/>
        <v>482.20800000000008</v>
      </c>
    </row>
    <row r="28" spans="1:13">
      <c r="A28" s="21"/>
      <c r="B28" s="21" t="s">
        <v>50</v>
      </c>
      <c r="C28" s="48" t="s">
        <v>51</v>
      </c>
      <c r="D28" s="99">
        <v>28000</v>
      </c>
      <c r="E28" s="80">
        <v>48220.800000000003</v>
      </c>
      <c r="F28" s="81">
        <f t="shared" si="2"/>
        <v>6400</v>
      </c>
      <c r="G28" s="10">
        <f>E28*100/E43</f>
        <v>1.6571636734126052</v>
      </c>
      <c r="H28" s="105">
        <f t="shared" si="1"/>
        <v>172.21714285714287</v>
      </c>
      <c r="I28" s="54"/>
      <c r="J28" s="54"/>
      <c r="K28" s="54"/>
      <c r="L28" s="54"/>
      <c r="M28" s="54"/>
    </row>
    <row r="29" spans="1:13">
      <c r="A29" s="9"/>
      <c r="B29" s="21" t="s">
        <v>52</v>
      </c>
      <c r="C29" s="48" t="s">
        <v>53</v>
      </c>
      <c r="D29" s="99">
        <v>220250</v>
      </c>
      <c r="E29" s="84">
        <v>400599.45</v>
      </c>
      <c r="F29" s="81">
        <f t="shared" si="2"/>
        <v>53168.684053354569</v>
      </c>
      <c r="G29" s="10">
        <f>E29*100/E43</f>
        <v>13.76706434005801</v>
      </c>
      <c r="H29" s="105">
        <f t="shared" si="1"/>
        <v>181.88397275822931</v>
      </c>
      <c r="I29" s="54"/>
      <c r="J29" s="54"/>
      <c r="K29" s="54"/>
      <c r="L29" s="54"/>
      <c r="M29" s="54"/>
    </row>
    <row r="30" spans="1:13">
      <c r="A30" s="69" t="s">
        <v>14</v>
      </c>
      <c r="B30" s="69"/>
      <c r="C30" s="69" t="s">
        <v>55</v>
      </c>
      <c r="D30" s="98">
        <f>SUM(D31:D33)</f>
        <v>225000</v>
      </c>
      <c r="E30" s="71">
        <f>SUM(E31:E33)</f>
        <v>375809.22</v>
      </c>
      <c r="F30" s="72">
        <f>SUM(F31:F33)</f>
        <v>49878.455106510046</v>
      </c>
      <c r="G30" s="73">
        <f>SUM(G31:G33)</f>
        <v>12.915119357570299</v>
      </c>
      <c r="H30" s="111">
        <f t="shared" si="1"/>
        <v>167.02632</v>
      </c>
    </row>
    <row r="31" spans="1:13">
      <c r="A31" s="21"/>
      <c r="B31" s="21" t="s">
        <v>56</v>
      </c>
      <c r="C31" s="48" t="s">
        <v>57</v>
      </c>
      <c r="D31" s="99">
        <v>25000</v>
      </c>
      <c r="E31" s="80">
        <v>54851.16</v>
      </c>
      <c r="F31" s="81">
        <f>E31/7.5345</f>
        <v>7280</v>
      </c>
      <c r="G31" s="10">
        <f>E31*100/E43</f>
        <v>1.8850236785068386</v>
      </c>
      <c r="H31" s="105">
        <f t="shared" si="1"/>
        <v>219.40464</v>
      </c>
      <c r="J31" s="49"/>
    </row>
    <row r="32" spans="1:13">
      <c r="A32" s="21"/>
      <c r="B32" s="21" t="s">
        <v>58</v>
      </c>
      <c r="C32" s="48" t="s">
        <v>60</v>
      </c>
      <c r="D32" s="99">
        <v>35000</v>
      </c>
      <c r="E32" s="80">
        <v>35140.9</v>
      </c>
      <c r="F32" s="81">
        <f>E32/7.5345</f>
        <v>4663.9989382175327</v>
      </c>
      <c r="G32" s="10">
        <f>E32*100/E43</f>
        <v>1.2076577520701652</v>
      </c>
      <c r="H32" s="105">
        <f t="shared" si="1"/>
        <v>100.40257142857143</v>
      </c>
    </row>
    <row r="33" spans="1:9">
      <c r="A33" s="21"/>
      <c r="B33" s="55" t="s">
        <v>111</v>
      </c>
      <c r="C33" s="48" t="s">
        <v>62</v>
      </c>
      <c r="D33" s="99">
        <v>165000</v>
      </c>
      <c r="E33" s="80">
        <v>285817.15999999997</v>
      </c>
      <c r="F33" s="81">
        <f>E33/7.5345</f>
        <v>37934.456168292512</v>
      </c>
      <c r="G33" s="10">
        <f>E33*100/E43</f>
        <v>9.8224379269932953</v>
      </c>
      <c r="H33" s="105">
        <f t="shared" si="1"/>
        <v>173.22252121212119</v>
      </c>
    </row>
    <row r="34" spans="1:9">
      <c r="A34" s="69" t="s">
        <v>16</v>
      </c>
      <c r="B34" s="69"/>
      <c r="C34" s="69" t="s">
        <v>63</v>
      </c>
      <c r="D34" s="98">
        <f>SUM(D35:D36)</f>
        <v>2500</v>
      </c>
      <c r="E34" s="71">
        <f>SUM(E35:E36)</f>
        <v>0</v>
      </c>
      <c r="F34" s="72">
        <f>SUM(F35:F36)</f>
        <v>0</v>
      </c>
      <c r="G34" s="73">
        <f>SUM(G35:G36)</f>
        <v>0</v>
      </c>
      <c r="H34" s="111">
        <f t="shared" si="1"/>
        <v>0</v>
      </c>
      <c r="I34" s="47"/>
    </row>
    <row r="35" spans="1:9">
      <c r="A35" s="21"/>
      <c r="B35" s="21" t="s">
        <v>64</v>
      </c>
      <c r="C35" s="48" t="s">
        <v>65</v>
      </c>
      <c r="D35" s="99">
        <v>0</v>
      </c>
      <c r="E35" s="80">
        <v>0</v>
      </c>
      <c r="F35" s="81">
        <f>E35/7.5345</f>
        <v>0</v>
      </c>
      <c r="G35" s="10">
        <f>E35*100/E43</f>
        <v>0</v>
      </c>
      <c r="H35" s="105">
        <v>0</v>
      </c>
    </row>
    <row r="36" spans="1:9">
      <c r="A36" s="21"/>
      <c r="B36" s="21" t="s">
        <v>66</v>
      </c>
      <c r="C36" s="48" t="s">
        <v>67</v>
      </c>
      <c r="D36" s="99">
        <v>2500</v>
      </c>
      <c r="E36" s="80">
        <v>0</v>
      </c>
      <c r="F36" s="81">
        <f>E36/7.5345</f>
        <v>0</v>
      </c>
      <c r="G36" s="10">
        <f>E36*100/E43</f>
        <v>0</v>
      </c>
      <c r="H36" s="105">
        <f t="shared" si="1"/>
        <v>0</v>
      </c>
    </row>
    <row r="37" spans="1:9">
      <c r="A37" s="69" t="s">
        <v>18</v>
      </c>
      <c r="B37" s="69"/>
      <c r="C37" s="69" t="s">
        <v>68</v>
      </c>
      <c r="D37" s="98">
        <f>SUM(D38:D40)</f>
        <v>519000</v>
      </c>
      <c r="E37" s="71">
        <f>SUM(E38:E40)</f>
        <v>454278.81</v>
      </c>
      <c r="F37" s="72">
        <f>SUM(F38:F39)</f>
        <v>59293.159466454308</v>
      </c>
      <c r="G37" s="73">
        <f>SUM(G38:G39)</f>
        <v>15.352885929635752</v>
      </c>
      <c r="H37" s="111">
        <f t="shared" si="1"/>
        <v>87.529635838150284</v>
      </c>
    </row>
    <row r="38" spans="1:9">
      <c r="A38" s="21"/>
      <c r="B38" s="21" t="s">
        <v>69</v>
      </c>
      <c r="C38" s="48" t="s">
        <v>70</v>
      </c>
      <c r="D38" s="99">
        <v>312000</v>
      </c>
      <c r="E38" s="80">
        <v>239463.32</v>
      </c>
      <c r="F38" s="46">
        <f t="shared" ref="F38:F43" si="3">E38/7.5345</f>
        <v>31782.24434269029</v>
      </c>
      <c r="G38" s="10">
        <f>E38*100/E43</f>
        <v>8.2294344975358804</v>
      </c>
      <c r="H38" s="105">
        <f t="shared" si="1"/>
        <v>76.751064102564101</v>
      </c>
    </row>
    <row r="39" spans="1:9">
      <c r="A39" s="21"/>
      <c r="B39" s="21" t="s">
        <v>71</v>
      </c>
      <c r="C39" s="48" t="s">
        <v>72</v>
      </c>
      <c r="D39" s="99">
        <v>205000</v>
      </c>
      <c r="E39" s="80">
        <v>207280.99</v>
      </c>
      <c r="F39" s="81">
        <f t="shared" si="3"/>
        <v>27510.915123764014</v>
      </c>
      <c r="G39" s="10">
        <f>E39*100/E43</f>
        <v>7.1234514320998716</v>
      </c>
      <c r="H39" s="105">
        <f t="shared" si="1"/>
        <v>101.11267804878048</v>
      </c>
    </row>
    <row r="40" spans="1:9">
      <c r="A40" s="9"/>
      <c r="B40" s="21" t="s">
        <v>73</v>
      </c>
      <c r="C40" s="48" t="s">
        <v>99</v>
      </c>
      <c r="D40" s="99">
        <v>2000</v>
      </c>
      <c r="E40" s="80">
        <v>7534.5</v>
      </c>
      <c r="F40" s="46">
        <f t="shared" si="3"/>
        <v>1000</v>
      </c>
      <c r="G40" s="10"/>
      <c r="H40" s="105">
        <f t="shared" si="1"/>
        <v>376.72500000000002</v>
      </c>
    </row>
    <row r="41" spans="1:9">
      <c r="A41" s="69" t="s">
        <v>20</v>
      </c>
      <c r="B41" s="69"/>
      <c r="C41" s="69" t="s">
        <v>74</v>
      </c>
      <c r="D41" s="98">
        <v>70000</v>
      </c>
      <c r="E41" s="71">
        <v>145491.97</v>
      </c>
      <c r="F41" s="72">
        <f t="shared" si="3"/>
        <v>19310.102860176521</v>
      </c>
      <c r="G41" s="73">
        <f>E41*100/E43</f>
        <v>5.000000154647716</v>
      </c>
      <c r="H41" s="111">
        <f t="shared" si="1"/>
        <v>207.84567142857142</v>
      </c>
    </row>
    <row r="42" spans="1:9">
      <c r="A42" s="69" t="s">
        <v>75</v>
      </c>
      <c r="B42" s="69"/>
      <c r="C42" s="69" t="s">
        <v>76</v>
      </c>
      <c r="D42" s="98">
        <v>0</v>
      </c>
      <c r="E42" s="71">
        <v>0</v>
      </c>
      <c r="F42" s="72">
        <f t="shared" si="3"/>
        <v>0</v>
      </c>
      <c r="G42" s="73">
        <f>E42*100/E43</f>
        <v>0</v>
      </c>
      <c r="H42" s="111">
        <v>0</v>
      </c>
    </row>
    <row r="43" spans="1:9" ht="15.6">
      <c r="A43" s="87"/>
      <c r="B43" s="87"/>
      <c r="C43" s="74" t="s">
        <v>22</v>
      </c>
      <c r="D43" s="100">
        <f>SUM(D16+D19+D23+D30+D34+D37+D41+D42)</f>
        <v>1800000</v>
      </c>
      <c r="E43" s="75">
        <f>E41+E37+E34+E30+E23+E19+E16</f>
        <v>2909839.3099999996</v>
      </c>
      <c r="F43" s="76">
        <f t="shared" si="3"/>
        <v>386202.04525847762</v>
      </c>
      <c r="G43" s="77">
        <f>G41+G37+G34+G30+G23+G19+G16</f>
        <v>99.741068176029273</v>
      </c>
      <c r="H43" s="113">
        <f t="shared" si="1"/>
        <v>161.65773944444442</v>
      </c>
      <c r="I43" s="47"/>
    </row>
    <row r="46" spans="1:9">
      <c r="B46" s="51"/>
      <c r="C46" s="50"/>
      <c r="D46" s="50"/>
      <c r="F46" t="s">
        <v>113</v>
      </c>
    </row>
    <row r="47" spans="1:9">
      <c r="F47" t="s">
        <v>114</v>
      </c>
    </row>
    <row r="48" spans="1:9">
      <c r="B48" s="50"/>
      <c r="C48" s="50"/>
      <c r="D48" s="50"/>
    </row>
    <row r="49" spans="2:4">
      <c r="B49" s="50"/>
      <c r="C49" s="50"/>
      <c r="D49" s="50"/>
    </row>
    <row r="50" spans="2:4">
      <c r="C50" s="50"/>
      <c r="D50" s="50"/>
    </row>
  </sheetData>
  <mergeCells count="2">
    <mergeCell ref="A13:B13"/>
    <mergeCell ref="A43:B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topLeftCell="A47" workbookViewId="0">
      <selection activeCell="K9" sqref="K9"/>
    </sheetView>
  </sheetViews>
  <sheetFormatPr defaultColWidth="9" defaultRowHeight="14.4"/>
  <cols>
    <col min="1" max="1" width="6.44140625" customWidth="1"/>
    <col min="2" max="2" width="7.44140625" customWidth="1"/>
    <col min="3" max="3" width="58.88671875" customWidth="1"/>
    <col min="7" max="7" width="12.88671875"/>
    <col min="8" max="8" width="9.44140625"/>
  </cols>
  <sheetData>
    <row r="1" spans="1:8" ht="18">
      <c r="A1" s="2"/>
    </row>
    <row r="2" spans="1:8">
      <c r="A2" s="91"/>
      <c r="B2" s="92"/>
      <c r="C2" s="93" t="s">
        <v>0</v>
      </c>
      <c r="D2" s="93" t="s">
        <v>77</v>
      </c>
      <c r="E2" s="93" t="s">
        <v>78</v>
      </c>
      <c r="F2" s="93" t="s">
        <v>79</v>
      </c>
      <c r="G2" s="93" t="s">
        <v>80</v>
      </c>
      <c r="H2" s="4" t="s">
        <v>81</v>
      </c>
    </row>
    <row r="3" spans="1:8">
      <c r="A3" s="91"/>
      <c r="B3" s="92"/>
      <c r="C3" s="93"/>
      <c r="D3" s="93"/>
      <c r="E3" s="93"/>
      <c r="F3" s="93"/>
      <c r="G3" s="93"/>
      <c r="H3" s="4" t="s">
        <v>82</v>
      </c>
    </row>
    <row r="4" spans="1:8">
      <c r="A4" s="91"/>
      <c r="B4" s="92"/>
      <c r="C4" s="93"/>
      <c r="D4" s="93"/>
      <c r="E4" s="93"/>
      <c r="F4" s="93"/>
      <c r="G4" s="93"/>
      <c r="H4" s="4" t="s">
        <v>83</v>
      </c>
    </row>
    <row r="5" spans="1:8">
      <c r="A5" s="5" t="s">
        <v>4</v>
      </c>
      <c r="B5" s="5"/>
      <c r="C5" s="5" t="s">
        <v>5</v>
      </c>
      <c r="D5" s="6">
        <f>SUM(D6:D7)</f>
        <v>0</v>
      </c>
      <c r="E5" s="6">
        <f>SUM(E6:E7)</f>
        <v>0</v>
      </c>
      <c r="F5" s="6">
        <f>SUM(F6:F7)</f>
        <v>0</v>
      </c>
      <c r="G5" s="7" t="e">
        <f>F5*100/F14</f>
        <v>#DIV/0!</v>
      </c>
      <c r="H5" s="7" t="e">
        <f>F5/E5</f>
        <v>#DIV/0!</v>
      </c>
    </row>
    <row r="6" spans="1:8">
      <c r="A6" s="8"/>
      <c r="B6" s="8" t="s">
        <v>6</v>
      </c>
      <c r="C6" s="8" t="s">
        <v>7</v>
      </c>
      <c r="D6" s="9"/>
      <c r="E6" s="9"/>
      <c r="F6" s="9"/>
      <c r="G6" s="10" t="e">
        <f>F6*100/F14</f>
        <v>#DIV/0!</v>
      </c>
      <c r="H6" s="10" t="e">
        <f>F6/E6</f>
        <v>#DIV/0!</v>
      </c>
    </row>
    <row r="7" spans="1:8">
      <c r="A7" s="11"/>
      <c r="B7" s="8" t="s">
        <v>8</v>
      </c>
      <c r="C7" s="8" t="s">
        <v>9</v>
      </c>
      <c r="D7" s="9"/>
      <c r="E7" s="9"/>
      <c r="F7" s="9"/>
      <c r="G7" s="10" t="e">
        <f>F7*100/F14</f>
        <v>#DIV/0!</v>
      </c>
      <c r="H7" s="10" t="e">
        <f>F7/E7</f>
        <v>#DIV/0!</v>
      </c>
    </row>
    <row r="8" spans="1:8">
      <c r="A8" s="5" t="s">
        <v>10</v>
      </c>
      <c r="B8" s="5"/>
      <c r="C8" s="5" t="s">
        <v>11</v>
      </c>
      <c r="D8" s="6"/>
      <c r="E8" s="6"/>
      <c r="F8" s="6"/>
      <c r="G8" s="7" t="e">
        <f>F8*100/F14</f>
        <v>#DIV/0!</v>
      </c>
      <c r="H8" s="12" t="e">
        <f t="shared" ref="H8:H13" si="0">F8/E8</f>
        <v>#DIV/0!</v>
      </c>
    </row>
    <row r="9" spans="1:8">
      <c r="A9" s="13" t="s">
        <v>12</v>
      </c>
      <c r="B9" s="13"/>
      <c r="C9" s="13" t="s">
        <v>13</v>
      </c>
      <c r="D9" s="14"/>
      <c r="E9" s="14"/>
      <c r="F9" s="14"/>
      <c r="G9" s="15" t="e">
        <f>F9*100/F14</f>
        <v>#DIV/0!</v>
      </c>
      <c r="H9" s="12" t="e">
        <f t="shared" si="0"/>
        <v>#DIV/0!</v>
      </c>
    </row>
    <row r="10" spans="1:8">
      <c r="A10" s="13" t="s">
        <v>14</v>
      </c>
      <c r="B10" s="13"/>
      <c r="C10" s="13" t="s">
        <v>15</v>
      </c>
      <c r="D10" s="14"/>
      <c r="E10" s="14"/>
      <c r="F10" s="14"/>
      <c r="G10" s="15" t="e">
        <f>F10*100/F14</f>
        <v>#DIV/0!</v>
      </c>
      <c r="H10" s="12" t="e">
        <f t="shared" si="0"/>
        <v>#DIV/0!</v>
      </c>
    </row>
    <row r="11" spans="1:8">
      <c r="A11" s="13" t="s">
        <v>16</v>
      </c>
      <c r="B11" s="13"/>
      <c r="C11" s="13" t="s">
        <v>17</v>
      </c>
      <c r="D11" s="14"/>
      <c r="E11" s="14"/>
      <c r="F11" s="14"/>
      <c r="G11" s="15" t="e">
        <f>F11*100/F14</f>
        <v>#DIV/0!</v>
      </c>
      <c r="H11" s="12" t="e">
        <f t="shared" si="0"/>
        <v>#DIV/0!</v>
      </c>
    </row>
    <row r="12" spans="1:8">
      <c r="A12" s="13" t="s">
        <v>18</v>
      </c>
      <c r="B12" s="13"/>
      <c r="C12" s="13" t="s">
        <v>19</v>
      </c>
      <c r="D12" s="14"/>
      <c r="E12" s="14"/>
      <c r="F12" s="14"/>
      <c r="G12" s="15" t="e">
        <f>F12*100/F14</f>
        <v>#DIV/0!</v>
      </c>
      <c r="H12" s="12" t="e">
        <f t="shared" si="0"/>
        <v>#DIV/0!</v>
      </c>
    </row>
    <row r="13" spans="1:8">
      <c r="A13" s="13" t="s">
        <v>20</v>
      </c>
      <c r="B13" s="13"/>
      <c r="C13" s="13" t="s">
        <v>21</v>
      </c>
      <c r="D13" s="14"/>
      <c r="E13" s="14"/>
      <c r="F13" s="14"/>
      <c r="G13" s="15" t="e">
        <f>F13*100/F14</f>
        <v>#DIV/0!</v>
      </c>
      <c r="H13" s="12" t="e">
        <f t="shared" si="0"/>
        <v>#DIV/0!</v>
      </c>
    </row>
    <row r="14" spans="1:8" s="1" customFormat="1">
      <c r="A14" s="16"/>
      <c r="B14" s="16"/>
      <c r="C14" s="16" t="s">
        <v>84</v>
      </c>
      <c r="D14" s="17">
        <f>D5+D8+D9+D10+D11+D12+D13</f>
        <v>0</v>
      </c>
      <c r="E14" s="17">
        <f>E5+E8+E9+E10+E11+E12+E13</f>
        <v>0</v>
      </c>
      <c r="F14" s="17">
        <f>F5+F8+F9+F10+F11+F12+F13</f>
        <v>0</v>
      </c>
      <c r="G14" s="17" t="e">
        <f>G5+G8+G9+G10+G11+G12+G13</f>
        <v>#DIV/0!</v>
      </c>
      <c r="H14" s="18"/>
    </row>
    <row r="15" spans="1:8">
      <c r="A15" s="19"/>
      <c r="B15" s="20"/>
      <c r="C15" s="20"/>
      <c r="D15" s="20"/>
      <c r="E15" s="20"/>
      <c r="F15" s="20"/>
      <c r="G15" s="20"/>
      <c r="H15" s="20"/>
    </row>
    <row r="16" spans="1:8">
      <c r="A16" s="92"/>
      <c r="B16" s="92"/>
      <c r="C16" s="93" t="s">
        <v>23</v>
      </c>
      <c r="D16" s="93" t="s">
        <v>85</v>
      </c>
      <c r="E16" s="93" t="s">
        <v>86</v>
      </c>
      <c r="F16" s="93" t="s">
        <v>87</v>
      </c>
      <c r="G16" s="93" t="s">
        <v>88</v>
      </c>
      <c r="H16" s="4" t="s">
        <v>81</v>
      </c>
    </row>
    <row r="17" spans="1:8">
      <c r="A17" s="92"/>
      <c r="B17" s="92"/>
      <c r="C17" s="93"/>
      <c r="D17" s="93"/>
      <c r="E17" s="93"/>
      <c r="F17" s="93"/>
      <c r="G17" s="93"/>
      <c r="H17" s="4" t="s">
        <v>82</v>
      </c>
    </row>
    <row r="18" spans="1:8">
      <c r="A18" s="92"/>
      <c r="B18" s="92"/>
      <c r="C18" s="93"/>
      <c r="D18" s="93"/>
      <c r="E18" s="93"/>
      <c r="F18" s="93"/>
      <c r="G18" s="93"/>
      <c r="H18" s="4" t="s">
        <v>83</v>
      </c>
    </row>
    <row r="19" spans="1:8">
      <c r="A19" s="3" t="s">
        <v>4</v>
      </c>
      <c r="B19" s="3"/>
      <c r="C19" s="3" t="s">
        <v>24</v>
      </c>
      <c r="D19" s="6">
        <f>SUM(D20:D22)</f>
        <v>0</v>
      </c>
      <c r="E19" s="6">
        <f>SUM(E20:E22)</f>
        <v>0</v>
      </c>
      <c r="F19" s="6">
        <f>SUM(F20:F22)</f>
        <v>0</v>
      </c>
      <c r="G19" s="6" t="e">
        <f>F19*100/F56</f>
        <v>#DIV/0!</v>
      </c>
      <c r="H19" s="6" t="e">
        <f>F19/E19</f>
        <v>#DIV/0!</v>
      </c>
    </row>
    <row r="20" spans="1:8">
      <c r="A20" s="21"/>
      <c r="B20" s="21" t="s">
        <v>6</v>
      </c>
      <c r="C20" s="21" t="s">
        <v>25</v>
      </c>
      <c r="D20" s="9"/>
      <c r="E20" s="9"/>
      <c r="F20" s="9"/>
      <c r="G20" s="9"/>
      <c r="H20" s="9" t="e">
        <f>F20/E20</f>
        <v>#DIV/0!</v>
      </c>
    </row>
    <row r="21" spans="1:8">
      <c r="A21" s="9"/>
      <c r="B21" s="21" t="s">
        <v>8</v>
      </c>
      <c r="C21" s="21" t="s">
        <v>26</v>
      </c>
      <c r="D21" s="9"/>
      <c r="E21" s="9"/>
      <c r="F21" s="9"/>
      <c r="G21" s="9"/>
      <c r="H21" s="9" t="e">
        <f>F21/E21</f>
        <v>#DIV/0!</v>
      </c>
    </row>
    <row r="22" spans="1:8">
      <c r="A22" s="21"/>
      <c r="B22" s="21" t="s">
        <v>27</v>
      </c>
      <c r="C22" s="21" t="s">
        <v>28</v>
      </c>
      <c r="D22" s="9"/>
      <c r="E22" s="9"/>
      <c r="F22" s="9"/>
      <c r="G22" s="9"/>
      <c r="H22" s="9" t="e">
        <f>F22/E22</f>
        <v>#DIV/0!</v>
      </c>
    </row>
    <row r="23" spans="1:8">
      <c r="A23" s="3" t="s">
        <v>29</v>
      </c>
      <c r="B23" s="3"/>
      <c r="C23" s="3" t="s">
        <v>30</v>
      </c>
      <c r="D23" s="6">
        <f>SUM(D24:D28)</f>
        <v>0</v>
      </c>
      <c r="E23" s="6">
        <f>SUM(E24:E28)</f>
        <v>0</v>
      </c>
      <c r="F23" s="6">
        <f>SUM(F24:F28)</f>
        <v>0</v>
      </c>
      <c r="G23" s="6" t="e">
        <f>F23*100/F56</f>
        <v>#DIV/0!</v>
      </c>
      <c r="H23" s="22" t="e">
        <f t="shared" ref="H23:H55" si="1">F23/E23</f>
        <v>#DIV/0!</v>
      </c>
    </row>
    <row r="24" spans="1:8" ht="27.6">
      <c r="A24" s="9"/>
      <c r="B24" s="21" t="s">
        <v>31</v>
      </c>
      <c r="C24" s="21" t="s">
        <v>32</v>
      </c>
      <c r="D24" s="9"/>
      <c r="E24" s="9"/>
      <c r="F24" s="9"/>
      <c r="G24" s="9"/>
      <c r="H24" s="9" t="e">
        <f t="shared" si="1"/>
        <v>#DIV/0!</v>
      </c>
    </row>
    <row r="25" spans="1:8">
      <c r="A25" s="21"/>
      <c r="B25" s="21" t="s">
        <v>33</v>
      </c>
      <c r="C25" s="21" t="s">
        <v>34</v>
      </c>
      <c r="D25" s="9"/>
      <c r="E25" s="9"/>
      <c r="F25" s="9"/>
      <c r="G25" s="9"/>
      <c r="H25" s="9" t="e">
        <f t="shared" si="1"/>
        <v>#DIV/0!</v>
      </c>
    </row>
    <row r="26" spans="1:8">
      <c r="A26" s="21"/>
      <c r="B26" s="21" t="s">
        <v>35</v>
      </c>
      <c r="C26" s="21" t="s">
        <v>36</v>
      </c>
      <c r="D26" s="9"/>
      <c r="E26" s="9"/>
      <c r="F26" s="9"/>
      <c r="G26" s="9"/>
      <c r="H26" s="9" t="e">
        <f t="shared" si="1"/>
        <v>#DIV/0!</v>
      </c>
    </row>
    <row r="27" spans="1:8">
      <c r="A27" s="21"/>
      <c r="B27" s="21" t="s">
        <v>37</v>
      </c>
      <c r="C27" s="21" t="s">
        <v>38</v>
      </c>
      <c r="D27" s="9"/>
      <c r="E27" s="9"/>
      <c r="F27" s="9"/>
      <c r="G27" s="9"/>
      <c r="H27" s="9" t="e">
        <f t="shared" si="1"/>
        <v>#DIV/0!</v>
      </c>
    </row>
    <row r="28" spans="1:8">
      <c r="A28" s="21"/>
      <c r="B28" s="21" t="s">
        <v>39</v>
      </c>
      <c r="C28" s="21" t="s">
        <v>40</v>
      </c>
      <c r="D28" s="9"/>
      <c r="E28" s="9"/>
      <c r="F28" s="9"/>
      <c r="G28" s="9"/>
      <c r="H28" s="9" t="e">
        <f t="shared" si="1"/>
        <v>#DIV/0!</v>
      </c>
    </row>
    <row r="29" spans="1:8">
      <c r="A29" s="3" t="s">
        <v>12</v>
      </c>
      <c r="B29" s="3"/>
      <c r="C29" s="3" t="s">
        <v>41</v>
      </c>
      <c r="D29" s="6">
        <f>SUM(D30:D39)</f>
        <v>0</v>
      </c>
      <c r="E29" s="6">
        <f>SUM(E30:E39)</f>
        <v>0</v>
      </c>
      <c r="F29" s="6">
        <f>SUM(F30:F39)</f>
        <v>0</v>
      </c>
      <c r="G29" s="6" t="e">
        <f>F29*100/F56</f>
        <v>#DIV/0!</v>
      </c>
      <c r="H29" s="22" t="e">
        <f t="shared" si="1"/>
        <v>#DIV/0!</v>
      </c>
    </row>
    <row r="30" spans="1:8">
      <c r="A30" s="23"/>
      <c r="B30" s="21" t="s">
        <v>42</v>
      </c>
      <c r="C30" s="21" t="s">
        <v>89</v>
      </c>
      <c r="D30" s="9"/>
      <c r="E30" s="9"/>
      <c r="F30" s="9"/>
      <c r="G30" s="9"/>
      <c r="H30" s="9" t="e">
        <f t="shared" si="1"/>
        <v>#DIV/0!</v>
      </c>
    </row>
    <row r="31" spans="1:8">
      <c r="A31" s="21"/>
      <c r="B31" s="21" t="s">
        <v>44</v>
      </c>
      <c r="C31" s="21" t="s">
        <v>90</v>
      </c>
      <c r="D31" s="9"/>
      <c r="E31" s="9"/>
      <c r="F31" s="9"/>
      <c r="G31" s="9"/>
      <c r="H31" s="9" t="e">
        <f t="shared" si="1"/>
        <v>#DIV/0!</v>
      </c>
    </row>
    <row r="32" spans="1:8">
      <c r="A32" s="9"/>
      <c r="B32" s="21" t="s">
        <v>46</v>
      </c>
      <c r="C32" s="21" t="s">
        <v>91</v>
      </c>
      <c r="D32" s="9"/>
      <c r="E32" s="9"/>
      <c r="F32" s="9"/>
      <c r="G32" s="9"/>
      <c r="H32" s="9" t="e">
        <f t="shared" si="1"/>
        <v>#DIV/0!</v>
      </c>
    </row>
    <row r="33" spans="1:8">
      <c r="A33" s="9"/>
      <c r="B33" s="21" t="s">
        <v>48</v>
      </c>
      <c r="C33" s="21" t="s">
        <v>92</v>
      </c>
      <c r="D33" s="9"/>
      <c r="E33" s="9"/>
      <c r="F33" s="9"/>
      <c r="G33" s="9"/>
      <c r="H33" s="9" t="e">
        <f t="shared" si="1"/>
        <v>#DIV/0!</v>
      </c>
    </row>
    <row r="34" spans="1:8">
      <c r="A34" s="21"/>
      <c r="B34" s="21" t="s">
        <v>50</v>
      </c>
      <c r="C34" s="21" t="s">
        <v>43</v>
      </c>
      <c r="D34" s="9"/>
      <c r="E34" s="9"/>
      <c r="F34" s="9"/>
      <c r="G34" s="9"/>
      <c r="H34" s="9" t="e">
        <f t="shared" si="1"/>
        <v>#DIV/0!</v>
      </c>
    </row>
    <row r="35" spans="1:8">
      <c r="A35" s="9"/>
      <c r="B35" s="21" t="s">
        <v>52</v>
      </c>
      <c r="C35" s="21" t="s">
        <v>45</v>
      </c>
      <c r="D35" s="9"/>
      <c r="E35" s="9"/>
      <c r="F35" s="9"/>
      <c r="G35" s="9"/>
      <c r="H35" s="9" t="e">
        <f t="shared" si="1"/>
        <v>#DIV/0!</v>
      </c>
    </row>
    <row r="36" spans="1:8">
      <c r="A36" s="9"/>
      <c r="B36" s="21" t="s">
        <v>54</v>
      </c>
      <c r="C36" s="21" t="s">
        <v>47</v>
      </c>
      <c r="D36" s="9"/>
      <c r="E36" s="9"/>
      <c r="F36" s="9"/>
      <c r="G36" s="9"/>
      <c r="H36" s="9" t="e">
        <f t="shared" si="1"/>
        <v>#DIV/0!</v>
      </c>
    </row>
    <row r="37" spans="1:8">
      <c r="A37" s="9"/>
      <c r="B37" s="21" t="s">
        <v>93</v>
      </c>
      <c r="C37" s="21" t="s">
        <v>49</v>
      </c>
      <c r="D37" s="9"/>
      <c r="E37" s="9"/>
      <c r="F37" s="9"/>
      <c r="G37" s="9"/>
      <c r="H37" s="9" t="e">
        <f t="shared" si="1"/>
        <v>#DIV/0!</v>
      </c>
    </row>
    <row r="38" spans="1:8">
      <c r="A38" s="9"/>
      <c r="B38" s="21" t="s">
        <v>94</v>
      </c>
      <c r="C38" s="21" t="s">
        <v>51</v>
      </c>
      <c r="D38" s="9"/>
      <c r="E38" s="9"/>
      <c r="F38" s="9"/>
      <c r="G38" s="9"/>
      <c r="H38" s="9" t="e">
        <f t="shared" si="1"/>
        <v>#DIV/0!</v>
      </c>
    </row>
    <row r="39" spans="1:8">
      <c r="A39" s="9"/>
      <c r="B39" s="21" t="s">
        <v>95</v>
      </c>
      <c r="C39" s="21" t="s">
        <v>53</v>
      </c>
      <c r="D39" s="9"/>
      <c r="E39" s="9"/>
      <c r="F39" s="9"/>
      <c r="G39" s="9"/>
      <c r="H39" s="9" t="e">
        <f t="shared" si="1"/>
        <v>#DIV/0!</v>
      </c>
    </row>
    <row r="40" spans="1:8">
      <c r="A40" s="3" t="s">
        <v>14</v>
      </c>
      <c r="B40" s="3"/>
      <c r="C40" s="3" t="s">
        <v>55</v>
      </c>
      <c r="D40" s="6">
        <f>SUM(D41:D45)</f>
        <v>0</v>
      </c>
      <c r="E40" s="6">
        <f>SUM(E41:E45)</f>
        <v>0</v>
      </c>
      <c r="F40" s="6">
        <f>SUM(F41:F45)</f>
        <v>0</v>
      </c>
      <c r="G40" s="6" t="e">
        <f>F40*100/F56</f>
        <v>#DIV/0!</v>
      </c>
      <c r="H40" s="22" t="e">
        <f t="shared" si="1"/>
        <v>#DIV/0!</v>
      </c>
    </row>
    <row r="41" spans="1:8">
      <c r="A41" s="21"/>
      <c r="B41" s="21" t="s">
        <v>56</v>
      </c>
      <c r="C41" s="21" t="s">
        <v>57</v>
      </c>
      <c r="D41" s="9"/>
      <c r="E41" s="9"/>
      <c r="F41" s="9"/>
      <c r="G41" s="9"/>
      <c r="H41" s="9" t="e">
        <f t="shared" si="1"/>
        <v>#DIV/0!</v>
      </c>
    </row>
    <row r="42" spans="1:8">
      <c r="A42" s="21"/>
      <c r="B42" s="21" t="s">
        <v>58</v>
      </c>
      <c r="C42" s="21" t="s">
        <v>96</v>
      </c>
      <c r="D42" s="9"/>
      <c r="E42" s="9"/>
      <c r="F42" s="9"/>
      <c r="G42" s="9"/>
      <c r="H42" s="9" t="e">
        <f t="shared" si="1"/>
        <v>#DIV/0!</v>
      </c>
    </row>
    <row r="43" spans="1:8">
      <c r="A43" s="21"/>
      <c r="B43" s="21" t="s">
        <v>59</v>
      </c>
      <c r="C43" s="21" t="s">
        <v>97</v>
      </c>
      <c r="D43" s="9"/>
      <c r="E43" s="9"/>
      <c r="F43" s="9"/>
      <c r="G43" s="9"/>
      <c r="H43" s="9" t="e">
        <f t="shared" si="1"/>
        <v>#DIV/0!</v>
      </c>
    </row>
    <row r="44" spans="1:8">
      <c r="A44" s="24"/>
      <c r="B44" s="21" t="s">
        <v>61</v>
      </c>
      <c r="C44" s="21" t="s">
        <v>60</v>
      </c>
      <c r="D44" s="9"/>
      <c r="E44" s="9"/>
      <c r="F44" s="9"/>
      <c r="G44" s="9"/>
      <c r="H44" s="9" t="e">
        <f t="shared" si="1"/>
        <v>#DIV/0!</v>
      </c>
    </row>
    <row r="45" spans="1:8">
      <c r="A45" s="23"/>
      <c r="B45" s="21" t="s">
        <v>98</v>
      </c>
      <c r="C45" s="21" t="s">
        <v>62</v>
      </c>
      <c r="D45" s="9"/>
      <c r="E45" s="9"/>
      <c r="F45" s="9"/>
      <c r="G45" s="9"/>
      <c r="H45" s="9" t="e">
        <f t="shared" si="1"/>
        <v>#DIV/0!</v>
      </c>
    </row>
    <row r="46" spans="1:8">
      <c r="A46" s="3" t="s">
        <v>16</v>
      </c>
      <c r="B46" s="3"/>
      <c r="C46" s="3" t="s">
        <v>63</v>
      </c>
      <c r="D46" s="6">
        <f>SUM(D47:D48)</f>
        <v>0</v>
      </c>
      <c r="E46" s="6">
        <f>SUM(E47:E48)</f>
        <v>0</v>
      </c>
      <c r="F46" s="6">
        <f>SUM(F47:F48)</f>
        <v>0</v>
      </c>
      <c r="G46" s="6" t="e">
        <f>F46*100/F56</f>
        <v>#DIV/0!</v>
      </c>
      <c r="H46" s="22" t="e">
        <f t="shared" si="1"/>
        <v>#DIV/0!</v>
      </c>
    </row>
    <row r="47" spans="1:8">
      <c r="A47" s="21"/>
      <c r="B47" s="21" t="s">
        <v>64</v>
      </c>
      <c r="C47" s="21" t="s">
        <v>65</v>
      </c>
      <c r="D47" s="9"/>
      <c r="E47" s="9"/>
      <c r="F47" s="9"/>
      <c r="G47" s="9"/>
      <c r="H47" s="9" t="e">
        <f t="shared" si="1"/>
        <v>#DIV/0!</v>
      </c>
    </row>
    <row r="48" spans="1:8">
      <c r="A48" s="21"/>
      <c r="B48" s="21" t="s">
        <v>66</v>
      </c>
      <c r="C48" s="21" t="s">
        <v>67</v>
      </c>
      <c r="D48" s="9"/>
      <c r="E48" s="9"/>
      <c r="F48" s="9"/>
      <c r="G48" s="9"/>
      <c r="H48" s="9" t="e">
        <f t="shared" si="1"/>
        <v>#DIV/0!</v>
      </c>
    </row>
    <row r="49" spans="1:8">
      <c r="A49" s="3" t="s">
        <v>18</v>
      </c>
      <c r="B49" s="3"/>
      <c r="C49" s="3" t="s">
        <v>68</v>
      </c>
      <c r="D49" s="6">
        <f>SUM(D50:D53)</f>
        <v>0</v>
      </c>
      <c r="E49" s="6">
        <f>SUM(E50:E53)</f>
        <v>0</v>
      </c>
      <c r="F49" s="6">
        <f>SUM(F50:F53)</f>
        <v>0</v>
      </c>
      <c r="G49" s="6" t="e">
        <f>F49*100/F56</f>
        <v>#DIV/0!</v>
      </c>
      <c r="H49" s="22" t="e">
        <f t="shared" si="1"/>
        <v>#DIV/0!</v>
      </c>
    </row>
    <row r="50" spans="1:8">
      <c r="A50" s="21"/>
      <c r="B50" s="21" t="s">
        <v>69</v>
      </c>
      <c r="C50" s="21" t="s">
        <v>70</v>
      </c>
      <c r="D50" s="9"/>
      <c r="E50" s="9"/>
      <c r="F50" s="9"/>
      <c r="G50" s="9"/>
      <c r="H50" s="9" t="e">
        <f t="shared" si="1"/>
        <v>#DIV/0!</v>
      </c>
    </row>
    <row r="51" spans="1:8">
      <c r="A51" s="21"/>
      <c r="B51" s="21" t="s">
        <v>71</v>
      </c>
      <c r="C51" s="21" t="s">
        <v>72</v>
      </c>
      <c r="D51" s="9"/>
      <c r="E51" s="9"/>
      <c r="F51" s="9"/>
      <c r="G51" s="9"/>
      <c r="H51" s="9" t="e">
        <f t="shared" si="1"/>
        <v>#DIV/0!</v>
      </c>
    </row>
    <row r="52" spans="1:8">
      <c r="A52" s="9"/>
      <c r="B52" s="21" t="s">
        <v>73</v>
      </c>
      <c r="C52" s="21" t="s">
        <v>99</v>
      </c>
      <c r="D52" s="9"/>
      <c r="E52" s="9"/>
      <c r="F52" s="9"/>
      <c r="G52" s="9"/>
      <c r="H52" s="9" t="e">
        <f t="shared" si="1"/>
        <v>#DIV/0!</v>
      </c>
    </row>
    <row r="53" spans="1:8">
      <c r="A53" s="9"/>
      <c r="B53" s="21" t="s">
        <v>100</v>
      </c>
      <c r="C53" s="21" t="s">
        <v>101</v>
      </c>
      <c r="D53" s="9"/>
      <c r="E53" s="9"/>
      <c r="F53" s="9"/>
      <c r="G53" s="9"/>
      <c r="H53" s="9" t="e">
        <f t="shared" si="1"/>
        <v>#DIV/0!</v>
      </c>
    </row>
    <row r="54" spans="1:8">
      <c r="A54" s="3" t="s">
        <v>20</v>
      </c>
      <c r="B54" s="3"/>
      <c r="C54" s="3" t="s">
        <v>74</v>
      </c>
      <c r="D54" s="6"/>
      <c r="E54" s="6"/>
      <c r="F54" s="6"/>
      <c r="G54" s="6"/>
      <c r="H54" s="22" t="e">
        <f t="shared" si="1"/>
        <v>#DIV/0!</v>
      </c>
    </row>
    <row r="55" spans="1:8">
      <c r="A55" s="3" t="s">
        <v>75</v>
      </c>
      <c r="B55" s="3"/>
      <c r="C55" s="3" t="s">
        <v>76</v>
      </c>
      <c r="D55" s="6"/>
      <c r="E55" s="6"/>
      <c r="F55" s="6"/>
      <c r="G55" s="6"/>
      <c r="H55" s="22" t="e">
        <f t="shared" si="1"/>
        <v>#DIV/0!</v>
      </c>
    </row>
    <row r="56" spans="1:8" ht="15.6">
      <c r="A56" s="88"/>
      <c r="B56" s="88"/>
      <c r="C56" s="25" t="s">
        <v>102</v>
      </c>
      <c r="D56" s="26">
        <f>D55+D54+D49+D46+D40+D29+D23+D19</f>
        <v>0</v>
      </c>
      <c r="E56" s="26">
        <f>E55+E54+E49+E46+E40+E29+E23+E19</f>
        <v>0</v>
      </c>
      <c r="F56" s="26">
        <f>F55+F54+F49+F46+F40+F29+F23+F19</f>
        <v>0</v>
      </c>
      <c r="G56" s="26" t="e">
        <f>G55+G54+G49+G46+G40+G29+G23+G19</f>
        <v>#DIV/0!</v>
      </c>
      <c r="H56" s="26"/>
    </row>
    <row r="57" spans="1:8">
      <c r="A57" s="89"/>
      <c r="B57" s="89"/>
      <c r="C57" s="27"/>
      <c r="D57" s="28"/>
      <c r="E57" s="28"/>
      <c r="F57" s="28"/>
      <c r="G57" s="28"/>
      <c r="H57" s="28"/>
    </row>
    <row r="58" spans="1:8">
      <c r="A58" s="9"/>
      <c r="B58" s="9"/>
      <c r="C58" s="23"/>
      <c r="D58" s="9"/>
      <c r="E58" s="9"/>
      <c r="F58" s="9"/>
      <c r="G58" s="9"/>
      <c r="H58" s="9"/>
    </row>
    <row r="59" spans="1:8">
      <c r="A59" s="29" t="s">
        <v>103</v>
      </c>
      <c r="B59" s="29"/>
      <c r="C59" s="30" t="s">
        <v>104</v>
      </c>
      <c r="D59" s="31">
        <f>SUM(D60:D61)</f>
        <v>0</v>
      </c>
      <c r="E59" s="31">
        <f>SUM(E60:E61)</f>
        <v>0</v>
      </c>
      <c r="F59" s="31">
        <f>SUM(F60:F61)</f>
        <v>0</v>
      </c>
      <c r="G59" s="31" t="e">
        <f>F59*100/F62</f>
        <v>#DIV/0!</v>
      </c>
      <c r="H59" s="31" t="e">
        <f>F59/E59</f>
        <v>#DIV/0!</v>
      </c>
    </row>
    <row r="60" spans="1:8" ht="28.8">
      <c r="A60" s="21"/>
      <c r="B60" s="21"/>
      <c r="C60" s="8" t="s">
        <v>105</v>
      </c>
      <c r="D60" s="9"/>
      <c r="E60" s="9"/>
      <c r="F60" s="9"/>
      <c r="G60" s="9" t="e">
        <f>F60*100/F62</f>
        <v>#DIV/0!</v>
      </c>
      <c r="H60" s="32" t="e">
        <f>F60/E60</f>
        <v>#DIV/0!</v>
      </c>
    </row>
    <row r="61" spans="1:8">
      <c r="A61" s="21"/>
      <c r="B61" s="21"/>
      <c r="C61" s="8" t="s">
        <v>106</v>
      </c>
      <c r="D61" s="9"/>
      <c r="E61" s="9"/>
      <c r="F61" s="9"/>
      <c r="G61" s="9" t="e">
        <f>F61*100/F62</f>
        <v>#DIV/0!</v>
      </c>
      <c r="H61" s="32" t="e">
        <f>F61/E61</f>
        <v>#DIV/0!</v>
      </c>
    </row>
    <row r="62" spans="1:8">
      <c r="A62" s="33"/>
      <c r="B62" s="33"/>
      <c r="C62" s="25" t="s">
        <v>107</v>
      </c>
      <c r="D62" s="34">
        <f>D59</f>
        <v>0</v>
      </c>
      <c r="E62" s="34">
        <f>E59</f>
        <v>0</v>
      </c>
      <c r="F62" s="34">
        <f>F59</f>
        <v>0</v>
      </c>
      <c r="G62" s="34" t="e">
        <f>F62*100/F62</f>
        <v>#DIV/0!</v>
      </c>
      <c r="H62" s="34"/>
    </row>
    <row r="63" spans="1:8">
      <c r="A63" s="9"/>
      <c r="B63" s="9"/>
      <c r="C63" s="23"/>
      <c r="D63" s="9"/>
      <c r="E63" s="9"/>
      <c r="F63" s="9"/>
      <c r="G63" s="9"/>
      <c r="H63" s="9"/>
    </row>
    <row r="64" spans="1:8" ht="18">
      <c r="A64" s="90" t="s">
        <v>108</v>
      </c>
      <c r="B64" s="90"/>
      <c r="C64" s="35" t="s">
        <v>109</v>
      </c>
      <c r="D64" s="34">
        <f>D62+D56</f>
        <v>0</v>
      </c>
      <c r="E64" s="34">
        <f>E62+E56</f>
        <v>0</v>
      </c>
      <c r="F64" s="34">
        <f>F62+F56</f>
        <v>0</v>
      </c>
      <c r="G64" s="34"/>
      <c r="H64" s="34"/>
    </row>
    <row r="65" spans="1:1" ht="18">
      <c r="A65" s="36"/>
    </row>
    <row r="66" spans="1:1" ht="18">
      <c r="A66" s="36"/>
    </row>
  </sheetData>
  <mergeCells count="17">
    <mergeCell ref="F2:F4"/>
    <mergeCell ref="F16:F18"/>
    <mergeCell ref="G2:G4"/>
    <mergeCell ref="G16:G18"/>
    <mergeCell ref="C2:C4"/>
    <mergeCell ref="C16:C18"/>
    <mergeCell ref="D2:D4"/>
    <mergeCell ref="D16:D18"/>
    <mergeCell ref="E2:E4"/>
    <mergeCell ref="E16:E18"/>
    <mergeCell ref="A56:B56"/>
    <mergeCell ref="A57:B57"/>
    <mergeCell ref="A64:B64"/>
    <mergeCell ref="A2:A4"/>
    <mergeCell ref="A16:A18"/>
    <mergeCell ref="B2:B4"/>
    <mergeCell ref="B16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Direktor</cp:lastModifiedBy>
  <cp:lastPrinted>2022-12-22T07:26:24Z</cp:lastPrinted>
  <dcterms:created xsi:type="dcterms:W3CDTF">2015-06-05T18:17:00Z</dcterms:created>
  <dcterms:modified xsi:type="dcterms:W3CDTF">2022-12-23T08:59:46Z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